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FA" lockStructure="1"/>
  <bookViews>
    <workbookView xWindow="480" yWindow="345" windowWidth="19875" windowHeight="7725" activeTab="1"/>
  </bookViews>
  <sheets>
    <sheet name="Dimensions" sheetId="1" r:id="rId1"/>
    <sheet name="Pictures" sheetId="2" r:id="rId2"/>
  </sheets>
  <definedNames>
    <definedName name="_xlnm.Print_Area" localSheetId="0">Dimensions!$B$1:$I$52</definedName>
  </definedNames>
  <calcPr calcId="145621"/>
  <customWorkbookViews>
    <customWorkbookView name="Geoff - Personal View" guid="{1DA8106E-FF3A-4ACD-A2D5-3D697168C94D}" mergeInterval="0" personalView="1" maximized="1" windowWidth="1362" windowHeight="542" activeSheetId="1"/>
  </customWorkbookViews>
</workbook>
</file>

<file path=xl/calcChain.xml><?xml version="1.0" encoding="utf-8"?>
<calcChain xmlns="http://schemas.openxmlformats.org/spreadsheetml/2006/main">
  <c r="C11" i="1" l="1"/>
  <c r="C27" i="1" l="1"/>
  <c r="C24" i="1"/>
  <c r="C21" i="1"/>
  <c r="C13" i="1"/>
  <c r="C18" i="1"/>
  <c r="C17" i="1"/>
  <c r="C16" i="1"/>
  <c r="C15" i="1"/>
  <c r="C14" i="1"/>
  <c r="C12" i="1"/>
  <c r="C10" i="1"/>
  <c r="C9" i="1"/>
  <c r="C8" i="1"/>
  <c r="C7" i="1"/>
  <c r="C19" i="1" l="1"/>
</calcChain>
</file>

<file path=xl/sharedStrings.xml><?xml version="1.0" encoding="utf-8"?>
<sst xmlns="http://schemas.openxmlformats.org/spreadsheetml/2006/main" count="59" uniqueCount="44">
  <si>
    <t>Screen Width</t>
  </si>
  <si>
    <t>Screen Height</t>
  </si>
  <si>
    <t>Reflector Circumference</t>
  </si>
  <si>
    <t>Driven Element Circumference</t>
  </si>
  <si>
    <t>Director Circumference</t>
  </si>
  <si>
    <t>Screen to Reflector</t>
  </si>
  <si>
    <t>Reflector to Driven Element</t>
  </si>
  <si>
    <t>Director 1 to Director 2</t>
  </si>
  <si>
    <t>Director 2 to Director 3</t>
  </si>
  <si>
    <t>Director 3 to Director 4</t>
  </si>
  <si>
    <t>All other Director Spacings</t>
  </si>
  <si>
    <t>Boom Length</t>
  </si>
  <si>
    <t>Screen Mounting (A)</t>
  </si>
  <si>
    <t>Screen is mounted (A) mm from bottom of screen to top of boom</t>
  </si>
  <si>
    <t>Driven Element Shape (B)</t>
  </si>
  <si>
    <t>Bottom of driven element is mounted (C) mm above top of boom on a metal spacer</t>
  </si>
  <si>
    <t>MHz</t>
  </si>
  <si>
    <t>mm</t>
  </si>
  <si>
    <t>Driven Element Height above boom (C)</t>
  </si>
  <si>
    <t>Boom length includes allowance of 20mm of length past last director.</t>
  </si>
  <si>
    <t>Boom material is anything you want but square section is easiest to mount to.</t>
  </si>
  <si>
    <t>Above 1000 MHz try a boom around 19mm X 19mm (doesn’t really make a noticable difference)</t>
  </si>
  <si>
    <t>Driven element is copper so it can be soldered to.</t>
  </si>
  <si>
    <t>Driven element is 5mm copper tube hammered flat before measuring and bending.</t>
  </si>
  <si>
    <t>Feed line is 50 ohm coax that is soldered directly to the driven element to a small gap at the top of the driven element.</t>
  </si>
  <si>
    <t>Feed line coax from the driven element goes to a panel mount connector on the boom between the driven element and the reflector.</t>
  </si>
  <si>
    <t>Alternatively the coax can run to an in line connector under the boom somewhere that joins your main feed line.</t>
  </si>
  <si>
    <t>The driven element is open at the top with the coax soldered centre core to one side and shield to the other side (seal it well)</t>
  </si>
  <si>
    <t>No tuning is required. A small difference can be made by tilting (back or forward) or / and squashing the driven element a touch.</t>
  </si>
  <si>
    <t>Bandwidth is very large and can easily cover wide bandwidth modes like ATV.</t>
  </si>
  <si>
    <t>Below 1000 MHz 5mm aluminium tube works well for the elements.</t>
  </si>
  <si>
    <t>Below 1000 MHz try a boom around 25mm X 25mm.</t>
  </si>
  <si>
    <t>Elements are flattened on the end and screwed (strongest) or pop riveted to the boom.</t>
  </si>
  <si>
    <t>Enter Centre Frequency in MHz</t>
  </si>
  <si>
    <t>Enter Number of elements</t>
  </si>
  <si>
    <t>Above 1000 MHz 5mm X 1mm aluminium flat section is easier to bend due to the small radius of elements.</t>
  </si>
  <si>
    <t>Driven element is deformed into an ellipse that is (B) mm wider than higher</t>
  </si>
  <si>
    <t>For photo's click on the pictures tab</t>
  </si>
  <si>
    <t>Driven Element to Director 1</t>
  </si>
  <si>
    <t>By Geoff VK3GE - vk3ge@outlook.com</t>
  </si>
  <si>
    <t>LOOP YAGI CALCULATOR V1.31</t>
  </si>
  <si>
    <t>Some texts describe having to ground the connector at the boom behind the D/E but I haven't found it makes any difference.</t>
  </si>
  <si>
    <t>* Remember to add some length to the elements to allow for mounting overlap of each end. Refer to Pictures *</t>
  </si>
  <si>
    <t>* I added ~10mm as I used 3mm screws. Finished circumference is the figure given above.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</si>
</sst>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0FA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164" fontId="3" fillId="3" borderId="0" xfId="0" applyNumberFormat="1" applyFont="1" applyFill="1"/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0FA2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38099</xdr:rowOff>
    </xdr:from>
    <xdr:to>
      <xdr:col>7</xdr:col>
      <xdr:colOff>533400</xdr:colOff>
      <xdr:row>30</xdr:row>
      <xdr:rowOff>16071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33599"/>
          <a:ext cx="4800600" cy="35974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95249</xdr:rowOff>
    </xdr:from>
    <xdr:to>
      <xdr:col>7</xdr:col>
      <xdr:colOff>523874</xdr:colOff>
      <xdr:row>49</xdr:row>
      <xdr:rowOff>66082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10249"/>
          <a:ext cx="4791074" cy="35903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161925</xdr:rowOff>
    </xdr:from>
    <xdr:to>
      <xdr:col>4</xdr:col>
      <xdr:colOff>76200</xdr:colOff>
      <xdr:row>99</xdr:row>
      <xdr:rowOff>136525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877925"/>
          <a:ext cx="2514600" cy="5118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605044</xdr:colOff>
      <xdr:row>10</xdr:row>
      <xdr:rowOff>161924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81844" cy="2066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5</xdr:col>
      <xdr:colOff>180975</xdr:colOff>
      <xdr:row>72</xdr:row>
      <xdr:rowOff>117863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0"/>
          <a:ext cx="3228975" cy="4308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4"/>
  <sheetViews>
    <sheetView workbookViewId="0">
      <selection activeCell="C4" sqref="C4"/>
    </sheetView>
  </sheetViews>
  <sheetFormatPr defaultRowHeight="15" x14ac:dyDescent="0.25"/>
  <cols>
    <col min="2" max="2" width="40" customWidth="1"/>
  </cols>
  <sheetData>
    <row r="1" spans="2:5" ht="31.5" x14ac:dyDescent="0.5">
      <c r="B1" s="3" t="s">
        <v>40</v>
      </c>
    </row>
    <row r="2" spans="2:5" ht="10.5" customHeight="1" x14ac:dyDescent="0.25">
      <c r="B2" s="9" t="s">
        <v>39</v>
      </c>
    </row>
    <row r="4" spans="2:5" x14ac:dyDescent="0.25">
      <c r="B4" s="1" t="s">
        <v>33</v>
      </c>
      <c r="C4" s="5">
        <v>440</v>
      </c>
      <c r="D4" s="4" t="s">
        <v>16</v>
      </c>
    </row>
    <row r="5" spans="2:5" x14ac:dyDescent="0.25">
      <c r="B5" s="1" t="s">
        <v>34</v>
      </c>
      <c r="C5" s="5">
        <v>21</v>
      </c>
      <c r="D5" s="4"/>
    </row>
    <row r="6" spans="2:5" x14ac:dyDescent="0.25">
      <c r="B6" s="1"/>
      <c r="C6" s="4"/>
      <c r="D6" s="4"/>
    </row>
    <row r="7" spans="2:5" x14ac:dyDescent="0.25">
      <c r="B7" s="1" t="s">
        <v>0</v>
      </c>
      <c r="C7" s="6">
        <f>(426.25/C4)*428.19</f>
        <v>414.80906249999998</v>
      </c>
      <c r="D7" s="4" t="s">
        <v>17</v>
      </c>
    </row>
    <row r="8" spans="2:5" x14ac:dyDescent="0.25">
      <c r="B8" s="1" t="s">
        <v>1</v>
      </c>
      <c r="C8" s="6">
        <f>(426.25/C4)*350.34</f>
        <v>339.39187499999997</v>
      </c>
      <c r="D8" s="4" t="s">
        <v>17</v>
      </c>
    </row>
    <row r="9" spans="2:5" x14ac:dyDescent="0.25">
      <c r="B9" s="1" t="s">
        <v>2</v>
      </c>
      <c r="C9" s="6">
        <f>(426.25/C4)*746.79</f>
        <v>723.45281249999994</v>
      </c>
      <c r="D9" s="4" t="s">
        <v>17</v>
      </c>
    </row>
    <row r="10" spans="2:5" x14ac:dyDescent="0.25">
      <c r="B10" s="1" t="s">
        <v>3</v>
      </c>
      <c r="C10" s="6">
        <f>(426.25/C4)*712.81</f>
        <v>690.5346874999999</v>
      </c>
      <c r="D10" s="4" t="s">
        <v>17</v>
      </c>
      <c r="E10" s="2"/>
    </row>
    <row r="11" spans="2:5" x14ac:dyDescent="0.25">
      <c r="B11" s="1" t="s">
        <v>4</v>
      </c>
      <c r="C11" s="6">
        <f>(426.25/C4)*637.13</f>
        <v>617.21968749999996</v>
      </c>
      <c r="D11" s="4" t="s">
        <v>17</v>
      </c>
    </row>
    <row r="12" spans="2:5" x14ac:dyDescent="0.25">
      <c r="B12" s="1" t="s">
        <v>5</v>
      </c>
      <c r="C12" s="6">
        <f>(426.25/C4)*239.41</f>
        <v>231.9284375</v>
      </c>
      <c r="D12" s="4" t="s">
        <v>17</v>
      </c>
    </row>
    <row r="13" spans="2:5" x14ac:dyDescent="0.25">
      <c r="B13" s="1" t="s">
        <v>6</v>
      </c>
      <c r="C13" s="6">
        <f>(426.25/C4)*73.37</f>
        <v>71.077187500000008</v>
      </c>
      <c r="D13" s="4" t="s">
        <v>17</v>
      </c>
    </row>
    <row r="14" spans="2:5" x14ac:dyDescent="0.25">
      <c r="B14" s="1" t="s">
        <v>38</v>
      </c>
      <c r="C14" s="6">
        <f>(426.25/C4)*86.5</f>
        <v>83.796875</v>
      </c>
      <c r="D14" s="4" t="s">
        <v>17</v>
      </c>
    </row>
    <row r="15" spans="2:5" x14ac:dyDescent="0.25">
      <c r="B15" s="1" t="s">
        <v>7</v>
      </c>
      <c r="C15" s="6">
        <f>(426.25/C4)*64.1</f>
        <v>62.096874999999997</v>
      </c>
      <c r="D15" s="4" t="s">
        <v>17</v>
      </c>
    </row>
    <row r="16" spans="2:5" x14ac:dyDescent="0.25">
      <c r="B16" s="1" t="s">
        <v>8</v>
      </c>
      <c r="C16" s="6">
        <f>(426.25/C4)*137.4</f>
        <v>133.10625000000002</v>
      </c>
      <c r="D16" s="4" t="s">
        <v>17</v>
      </c>
    </row>
    <row r="17" spans="2:4" x14ac:dyDescent="0.25">
      <c r="B17" s="1" t="s">
        <v>9</v>
      </c>
      <c r="C17" s="6">
        <f>(426.25/C4)*137.4</f>
        <v>133.10625000000002</v>
      </c>
      <c r="D17" s="4" t="s">
        <v>17</v>
      </c>
    </row>
    <row r="18" spans="2:4" x14ac:dyDescent="0.25">
      <c r="B18" s="1" t="s">
        <v>10</v>
      </c>
      <c r="C18" s="6">
        <f>(426.25/C4)*274.93</f>
        <v>266.3384375</v>
      </c>
      <c r="D18" s="4" t="s">
        <v>17</v>
      </c>
    </row>
    <row r="19" spans="2:4" x14ac:dyDescent="0.25">
      <c r="B19" s="1" t="s">
        <v>11</v>
      </c>
      <c r="C19" s="6">
        <f>C12+C13+C14+C15+C16+C17+((C5-7)*C18)+20</f>
        <v>4463.8500000000004</v>
      </c>
      <c r="D19" s="7" t="s">
        <v>17</v>
      </c>
    </row>
    <row r="20" spans="2:4" x14ac:dyDescent="0.25">
      <c r="B20" s="4"/>
      <c r="C20" s="4"/>
      <c r="D20" s="4"/>
    </row>
    <row r="21" spans="2:4" x14ac:dyDescent="0.25">
      <c r="B21" s="1" t="s">
        <v>12</v>
      </c>
      <c r="C21" s="6">
        <f>(426.25/C4)*51.9</f>
        <v>50.278124999999996</v>
      </c>
      <c r="D21" s="4" t="s">
        <v>17</v>
      </c>
    </row>
    <row r="22" spans="2:4" x14ac:dyDescent="0.25">
      <c r="B22" s="4" t="s">
        <v>13</v>
      </c>
      <c r="C22" s="4"/>
      <c r="D22" s="4"/>
    </row>
    <row r="23" spans="2:4" x14ac:dyDescent="0.25">
      <c r="B23" s="1"/>
      <c r="C23" s="4"/>
      <c r="D23" s="4"/>
    </row>
    <row r="24" spans="2:4" x14ac:dyDescent="0.25">
      <c r="B24" s="1" t="s">
        <v>14</v>
      </c>
      <c r="C24" s="6">
        <f>(426.25/C4)*19.46</f>
        <v>18.851875</v>
      </c>
      <c r="D24" s="4" t="s">
        <v>17</v>
      </c>
    </row>
    <row r="25" spans="2:4" x14ac:dyDescent="0.25">
      <c r="B25" s="4" t="s">
        <v>36</v>
      </c>
      <c r="C25" s="4"/>
      <c r="D25" s="4"/>
    </row>
    <row r="26" spans="2:4" x14ac:dyDescent="0.25">
      <c r="B26" s="1"/>
      <c r="C26" s="4"/>
      <c r="D26" s="4"/>
    </row>
    <row r="27" spans="2:4" x14ac:dyDescent="0.25">
      <c r="B27" s="1" t="s">
        <v>18</v>
      </c>
      <c r="C27" s="6">
        <f>(426.25/C4)*9.73</f>
        <v>9.4259374999999999</v>
      </c>
      <c r="D27" s="4" t="s">
        <v>17</v>
      </c>
    </row>
    <row r="28" spans="2:4" x14ac:dyDescent="0.25">
      <c r="B28" s="4" t="s">
        <v>15</v>
      </c>
      <c r="C28" s="4"/>
      <c r="D28" s="4"/>
    </row>
    <row r="30" spans="2:4" x14ac:dyDescent="0.25">
      <c r="B30" s="4" t="s">
        <v>19</v>
      </c>
    </row>
    <row r="31" spans="2:4" x14ac:dyDescent="0.25">
      <c r="B31" s="4" t="s">
        <v>20</v>
      </c>
    </row>
    <row r="32" spans="2:4" x14ac:dyDescent="0.25">
      <c r="B32" s="4" t="s">
        <v>31</v>
      </c>
    </row>
    <row r="33" spans="2:2" x14ac:dyDescent="0.25">
      <c r="B33" s="4" t="s">
        <v>21</v>
      </c>
    </row>
    <row r="34" spans="2:2" x14ac:dyDescent="0.25">
      <c r="B34" s="4"/>
    </row>
    <row r="35" spans="2:2" x14ac:dyDescent="0.25">
      <c r="B35" s="4" t="s">
        <v>30</v>
      </c>
    </row>
    <row r="36" spans="2:2" x14ac:dyDescent="0.25">
      <c r="B36" s="4" t="s">
        <v>35</v>
      </c>
    </row>
    <row r="37" spans="2:2" x14ac:dyDescent="0.25">
      <c r="B37" s="4"/>
    </row>
    <row r="38" spans="2:2" x14ac:dyDescent="0.25">
      <c r="B38" s="4" t="s">
        <v>22</v>
      </c>
    </row>
    <row r="39" spans="2:2" x14ac:dyDescent="0.25">
      <c r="B39" s="4" t="s">
        <v>23</v>
      </c>
    </row>
    <row r="40" spans="2:2" x14ac:dyDescent="0.25">
      <c r="B40" s="4"/>
    </row>
    <row r="41" spans="2:2" x14ac:dyDescent="0.25">
      <c r="B41" s="4" t="s">
        <v>24</v>
      </c>
    </row>
    <row r="42" spans="2:2" x14ac:dyDescent="0.25">
      <c r="B42" s="4" t="s">
        <v>27</v>
      </c>
    </row>
    <row r="43" spans="2:2" x14ac:dyDescent="0.25">
      <c r="B43" s="4" t="s">
        <v>25</v>
      </c>
    </row>
    <row r="44" spans="2:2" x14ac:dyDescent="0.25">
      <c r="B44" s="4" t="s">
        <v>26</v>
      </c>
    </row>
    <row r="45" spans="2:2" x14ac:dyDescent="0.25">
      <c r="B45" s="4" t="s">
        <v>41</v>
      </c>
    </row>
    <row r="46" spans="2:2" x14ac:dyDescent="0.25">
      <c r="B46" s="4"/>
    </row>
    <row r="47" spans="2:2" x14ac:dyDescent="0.25">
      <c r="B47" s="4" t="s">
        <v>32</v>
      </c>
    </row>
    <row r="48" spans="2:2" x14ac:dyDescent="0.25">
      <c r="B48" s="10" t="s">
        <v>42</v>
      </c>
    </row>
    <row r="49" spans="2:2" x14ac:dyDescent="0.25">
      <c r="B49" s="10" t="s">
        <v>43</v>
      </c>
    </row>
    <row r="50" spans="2:2" x14ac:dyDescent="0.25">
      <c r="B50" s="4"/>
    </row>
    <row r="51" spans="2:2" x14ac:dyDescent="0.25">
      <c r="B51" s="4" t="s">
        <v>28</v>
      </c>
    </row>
    <row r="52" spans="2:2" x14ac:dyDescent="0.25">
      <c r="B52" s="4" t="s">
        <v>29</v>
      </c>
    </row>
    <row r="54" spans="2:2" x14ac:dyDescent="0.25">
      <c r="B54" s="8" t="s">
        <v>37</v>
      </c>
    </row>
  </sheetData>
  <sheetProtection password="80FA" sheet="1" objects="1" scenarios="1" selectLockedCells="1"/>
  <customSheetViews>
    <customSheetView guid="{1DA8106E-FF3A-4ACD-A2D5-3D697168C94D}">
      <selection activeCell="B3" activeCellId="1" sqref="B6:C18 B2:B3"/>
      <pageMargins left="0.7" right="0.7" top="0.75" bottom="0.75" header="0.3" footer="0.3"/>
      <pageSetup paperSize="9" orientation="portrait" horizontalDpi="0" verticalDpi="0" r:id="rId1"/>
    </customSheetView>
  </customSheetViews>
  <pageMargins left="0.7" right="0.7" top="0.75" bottom="0.75" header="0.3" footer="0.3"/>
  <pageSetup paperSize="9" scale="84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2" sqref="J12"/>
    </sheetView>
  </sheetViews>
  <sheetFormatPr defaultRowHeight="15" x14ac:dyDescent="0.25"/>
  <sheetData/>
  <sheetProtection password="80FA" sheet="1" objects="1" scenarios="1"/>
  <customSheetViews>
    <customSheetView guid="{1DA8106E-FF3A-4ACD-A2D5-3D697168C94D}"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Dimensions</vt:lpstr>
      <vt:lpstr>Pictures</vt:lpstr>
      <vt:lpstr>Dimensions!Print_Area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VK3GE</dc:creator>
  <cp:lastModifiedBy>Geoff</cp:lastModifiedBy>
  <cp:lastPrinted>2021-09-24T01:55:21Z</cp:lastPrinted>
  <dcterms:created xsi:type="dcterms:W3CDTF">2021-06-12T07:48:02Z</dcterms:created>
  <dcterms:modified xsi:type="dcterms:W3CDTF">2021-09-24T02:30:21Z</dcterms:modified>
</cp:coreProperties>
</file>